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支出方案19.1.9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4" l="1"/>
  <c r="F34" i="4" l="1"/>
  <c r="F33" i="4"/>
  <c r="F53" i="4"/>
  <c r="F52" i="4"/>
  <c r="F32" i="4"/>
  <c r="F31" i="4"/>
  <c r="F30" i="4"/>
  <c r="F29" i="4"/>
  <c r="F27" i="4"/>
  <c r="C49" i="4" l="1"/>
  <c r="F24" i="4"/>
  <c r="F23" i="4"/>
  <c r="F22" i="4"/>
  <c r="F49" i="4" l="1"/>
  <c r="F47" i="4"/>
  <c r="F45" i="4"/>
  <c r="F44" i="4"/>
  <c r="F42" i="4"/>
  <c r="F41" i="4"/>
  <c r="F40" i="4"/>
  <c r="F39" i="4"/>
  <c r="F38" i="4"/>
  <c r="F25" i="4"/>
  <c r="F21" i="4"/>
  <c r="F20" i="4"/>
  <c r="F18" i="4"/>
  <c r="F17" i="4"/>
  <c r="F16" i="4"/>
  <c r="F15" i="4"/>
  <c r="F14" i="4"/>
  <c r="F12" i="4"/>
  <c r="F11" i="4"/>
  <c r="F10" i="4"/>
  <c r="F8" i="4"/>
  <c r="F7" i="4"/>
  <c r="F6" i="4"/>
  <c r="F54" i="4" l="1"/>
  <c r="F36" i="4"/>
  <c r="F55" i="4" l="1"/>
  <c r="F56" i="4"/>
  <c r="F57" i="4" l="1"/>
  <c r="F58" i="4" s="1"/>
</calcChain>
</file>

<file path=xl/sharedStrings.xml><?xml version="1.0" encoding="utf-8"?>
<sst xmlns="http://schemas.openxmlformats.org/spreadsheetml/2006/main" count="115" uniqueCount="83">
  <si>
    <t>植物种子</t>
    <phoneticPr fontId="1" type="noConversion"/>
  </si>
  <si>
    <t>含运费</t>
    <phoneticPr fontId="1" type="noConversion"/>
  </si>
  <si>
    <t>公司logo贴纸100个</t>
    <phoneticPr fontId="1" type="noConversion"/>
  </si>
  <si>
    <t>二维码贴纸</t>
    <phoneticPr fontId="1" type="noConversion"/>
  </si>
  <si>
    <t>海报宣传册</t>
    <phoneticPr fontId="1" type="noConversion"/>
  </si>
  <si>
    <t>开放日活动组织</t>
    <phoneticPr fontId="1" type="noConversion"/>
  </si>
  <si>
    <t>复盘会</t>
    <phoneticPr fontId="1" type="noConversion"/>
  </si>
  <si>
    <t>用途</t>
  </si>
  <si>
    <t>单价（元）</t>
  </si>
  <si>
    <t>单位</t>
  </si>
  <si>
    <t>数量</t>
  </si>
  <si>
    <t>总额（元）</t>
  </si>
  <si>
    <t>备注</t>
  </si>
  <si>
    <t>金额（元）</t>
  </si>
  <si>
    <t>阶段 1</t>
  </si>
  <si>
    <t>小时</t>
  </si>
  <si>
    <t>阶段 2</t>
  </si>
  <si>
    <t>两日培训</t>
  </si>
  <si>
    <t>管理费</t>
  </si>
  <si>
    <t>策划、推广及招募</t>
    <phoneticPr fontId="1" type="noConversion"/>
  </si>
  <si>
    <t>策划会议</t>
    <phoneticPr fontId="1" type="noConversion"/>
  </si>
  <si>
    <t>撰写方案及推文</t>
    <phoneticPr fontId="1" type="noConversion"/>
  </si>
  <si>
    <t>推广及沟通</t>
    <phoneticPr fontId="1" type="noConversion"/>
  </si>
  <si>
    <t>小时</t>
    <phoneticPr fontId="1" type="noConversion"/>
  </si>
  <si>
    <t>项目人员</t>
    <phoneticPr fontId="1" type="noConversion"/>
  </si>
  <si>
    <t>开放日</t>
    <phoneticPr fontId="1" type="noConversion"/>
  </si>
  <si>
    <t>阶段 3</t>
    <phoneticPr fontId="1" type="noConversion"/>
  </si>
  <si>
    <t>项目物料</t>
    <phoneticPr fontId="1" type="noConversion"/>
  </si>
  <si>
    <t>交通费</t>
    <phoneticPr fontId="1" type="noConversion"/>
  </si>
  <si>
    <t>活动预演及参与者沟通</t>
    <phoneticPr fontId="1" type="noConversion"/>
  </si>
  <si>
    <t>餐饮</t>
    <phoneticPr fontId="1" type="noConversion"/>
  </si>
  <si>
    <t>小计</t>
    <phoneticPr fontId="1" type="noConversion"/>
  </si>
  <si>
    <t>管理费及税费</t>
    <phoneticPr fontId="1" type="noConversion"/>
  </si>
  <si>
    <t>税费</t>
    <phoneticPr fontId="1" type="noConversion"/>
  </si>
  <si>
    <t>阶段 4</t>
    <phoneticPr fontId="1" type="noConversion"/>
  </si>
  <si>
    <t>两日培训</t>
    <phoneticPr fontId="1" type="noConversion"/>
  </si>
  <si>
    <t>导师费用</t>
    <phoneticPr fontId="1" type="noConversion"/>
  </si>
  <si>
    <t>教学物料及场地消耗</t>
    <phoneticPr fontId="1" type="noConversion"/>
  </si>
  <si>
    <t>培训PPT整理及发送</t>
    <phoneticPr fontId="1" type="noConversion"/>
  </si>
  <si>
    <t>不含版权费</t>
    <phoneticPr fontId="1" type="noConversion"/>
  </si>
  <si>
    <t>推文</t>
    <phoneticPr fontId="1" type="noConversion"/>
  </si>
  <si>
    <t>在线答疑及学员管理</t>
    <phoneticPr fontId="1" type="noConversion"/>
  </si>
  <si>
    <t>刘悦来、葛佳佳、吴军军</t>
    <phoneticPr fontId="1" type="noConversion"/>
  </si>
  <si>
    <t>物料回馈</t>
    <phoneticPr fontId="1" type="noConversion"/>
  </si>
  <si>
    <t>群关系维护</t>
    <phoneticPr fontId="1" type="noConversion"/>
  </si>
  <si>
    <t>项目支出（元）</t>
    <phoneticPr fontId="1" type="noConversion"/>
  </si>
  <si>
    <t>3000（海涛）*1.5+800（后学兵）*2+400（袁帅）*2</t>
    <phoneticPr fontId="1" type="noConversion"/>
  </si>
  <si>
    <t>人员沟通及物料准备</t>
    <phoneticPr fontId="1" type="noConversion"/>
  </si>
  <si>
    <t>培训当天工作人员</t>
    <phoneticPr fontId="1" type="noConversion"/>
  </si>
  <si>
    <t>二期项目推动</t>
    <phoneticPr fontId="1" type="noConversion"/>
  </si>
  <si>
    <t>一众补助金申请</t>
    <phoneticPr fontId="1" type="noConversion"/>
  </si>
  <si>
    <t>接待一众到访</t>
    <phoneticPr fontId="1" type="noConversion"/>
  </si>
  <si>
    <t>1287+995.5</t>
    <phoneticPr fontId="1" type="noConversion"/>
  </si>
  <si>
    <t>按实际发生计算，含中期回访时间</t>
    <phoneticPr fontId="1" type="noConversion"/>
  </si>
  <si>
    <t>阶段 5</t>
    <phoneticPr fontId="1" type="noConversion"/>
  </si>
  <si>
    <t>导师分享会开展</t>
    <phoneticPr fontId="1" type="noConversion"/>
  </si>
  <si>
    <t>导师分享会筹备及推广</t>
    <phoneticPr fontId="1" type="noConversion"/>
  </si>
  <si>
    <t>导师分享会总结复盘</t>
    <phoneticPr fontId="1" type="noConversion"/>
  </si>
  <si>
    <t>4-10月答疑</t>
    <phoneticPr fontId="1" type="noConversion"/>
  </si>
  <si>
    <t>11-12月新学员报名工作</t>
    <phoneticPr fontId="1" type="noConversion"/>
  </si>
  <si>
    <t>11-12月群关系维护</t>
    <phoneticPr fontId="1" type="noConversion"/>
  </si>
  <si>
    <t>按照管理费为实际支出的8%计算</t>
    <phoneticPr fontId="1" type="noConversion"/>
  </si>
  <si>
    <t>各种税费杂费为实际支出的4%</t>
    <phoneticPr fontId="1" type="noConversion"/>
  </si>
  <si>
    <t>11-12月答疑及记录</t>
    <phoneticPr fontId="1" type="noConversion"/>
  </si>
  <si>
    <t>小时</t>
    <phoneticPr fontId="1" type="noConversion"/>
  </si>
  <si>
    <t>刘悦来、陈亚彤、吴军军</t>
    <phoneticPr fontId="1" type="noConversion"/>
  </si>
  <si>
    <t>二期项目执行</t>
    <phoneticPr fontId="1" type="noConversion"/>
  </si>
  <si>
    <t>场</t>
    <phoneticPr fontId="1" type="noConversion"/>
  </si>
  <si>
    <t>包含采买物料时间</t>
    <phoneticPr fontId="1" type="noConversion"/>
  </si>
  <si>
    <t>1、萌芽计划由城市社区花园推动基金及萌芽计划专项基金共同支持
2、此次公益计划未收取教材版权费
3、因2019年萌芽计划方案未定，目前列出支出为必须项，若计划更改则会引起更高支出</t>
    <phoneticPr fontId="1" type="noConversion"/>
  </si>
  <si>
    <t>物料回馈</t>
    <phoneticPr fontId="1" type="noConversion"/>
  </si>
  <si>
    <t>1000+3000+川沙活动植物800</t>
    <phoneticPr fontId="1" type="noConversion"/>
  </si>
  <si>
    <t>实际答疑没有问题的不计入，时长少于半小时按半小时计，超过半小时按一小时计</t>
    <phoneticPr fontId="1" type="noConversion"/>
  </si>
  <si>
    <t>2000刘悦来+400谢文婉袁帅+50葛佳佳</t>
    <phoneticPr fontId="1" type="noConversion"/>
  </si>
  <si>
    <t>活动策划</t>
    <phoneticPr fontId="1" type="noConversion"/>
  </si>
  <si>
    <t>三期方案探讨与撰写</t>
    <phoneticPr fontId="1" type="noConversion"/>
  </si>
  <si>
    <t>川沙现场活动导师费用</t>
    <phoneticPr fontId="1" type="noConversion"/>
  </si>
  <si>
    <t>川沙指示牌设计与人工</t>
    <phoneticPr fontId="1" type="noConversion"/>
  </si>
  <si>
    <t>川沙现场活动交通</t>
    <phoneticPr fontId="1" type="noConversion"/>
  </si>
  <si>
    <t>川沙现场活动指示牌</t>
    <phoneticPr fontId="1" type="noConversion"/>
  </si>
  <si>
    <t>牛皮纸袋</t>
    <phoneticPr fontId="1" type="noConversion"/>
  </si>
  <si>
    <t>费用类别</t>
    <phoneticPr fontId="1" type="noConversion"/>
  </si>
  <si>
    <t>萌芽计划专项基金支出方案（截止2018年12月31日）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</si>
</sst>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&quot;¥&quot;#,##0"/>
    <numFmt numFmtId="177" formatCode="#,##0.00_ "/>
    <numFmt numFmtId="178" formatCode="0.0_);[Red]\(0.0\)"/>
    <numFmt numFmtId="179" formatCode="0_);[Red]\(0\)"/>
    <numFmt numFmtId="180" formatCode="#,##0_ "/>
    <numFmt numFmtId="181" formatCode="#,##0.0_ "/>
    <numFmt numFmtId="182" formatCode="0.00_);[Red]\(0.00\)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color theme="1"/>
      <name val="微软雅黑"/>
      <family val="3"/>
      <charset val="134"/>
    </font>
    <font>
      <sz val="10"/>
      <name val="微软雅黑"/>
      <family val="3"/>
      <charset val="134"/>
    </font>
    <font>
      <b/>
      <sz val="1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name val="微软雅黑"/>
      <family val="2"/>
      <charset val="134"/>
    </font>
    <font>
      <b/>
      <sz val="10"/>
      <color theme="9" tint="-0.249977111117893"/>
      <name val="微软雅黑"/>
      <family val="3"/>
      <charset val="134"/>
    </font>
    <font>
      <sz val="10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9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3" fillId="0" borderId="9" xfId="1" applyFont="1" applyBorder="1"/>
    <xf numFmtId="0" fontId="3" fillId="0" borderId="9" xfId="1" applyFont="1" applyBorder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8" xfId="1" applyFont="1" applyBorder="1" applyAlignment="1">
      <alignment horizontal="left" vertical="center" wrapText="1"/>
    </xf>
    <xf numFmtId="41" fontId="4" fillId="0" borderId="9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horizontal="center" vertical="center"/>
    </xf>
    <xf numFmtId="178" fontId="4" fillId="0" borderId="9" xfId="1" applyNumberFormat="1" applyFont="1" applyBorder="1" applyAlignment="1">
      <alignment horizontal="center" vertical="center"/>
    </xf>
    <xf numFmtId="179" fontId="4" fillId="0" borderId="9" xfId="1" applyNumberFormat="1" applyFont="1" applyFill="1" applyBorder="1" applyAlignment="1">
      <alignment horizontal="center" vertical="center"/>
    </xf>
    <xf numFmtId="179" fontId="4" fillId="0" borderId="9" xfId="1" applyNumberFormat="1" applyFont="1" applyBorder="1" applyAlignment="1">
      <alignment horizontal="center" vertical="center"/>
    </xf>
    <xf numFmtId="41" fontId="4" fillId="2" borderId="9" xfId="1" applyNumberFormat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 vertical="center" wrapText="1"/>
    </xf>
    <xf numFmtId="43" fontId="4" fillId="0" borderId="9" xfId="1" quotePrefix="1" applyNumberFormat="1" applyFont="1" applyFill="1" applyBorder="1" applyAlignment="1">
      <alignment vertical="center"/>
    </xf>
    <xf numFmtId="0" fontId="4" fillId="0" borderId="9" xfId="1" applyFont="1" applyBorder="1" applyAlignment="1">
      <alignment horizontal="center" vertical="center" wrapText="1"/>
    </xf>
    <xf numFmtId="180" fontId="4" fillId="0" borderId="8" xfId="1" applyNumberFormat="1" applyFont="1" applyFill="1" applyBorder="1" applyAlignment="1">
      <alignment horizontal="center" vertical="center"/>
    </xf>
    <xf numFmtId="181" fontId="4" fillId="0" borderId="8" xfId="1" applyNumberFormat="1" applyFont="1" applyFill="1" applyBorder="1" applyAlignment="1">
      <alignment horizontal="center" vertical="center"/>
    </xf>
    <xf numFmtId="182" fontId="4" fillId="0" borderId="9" xfId="1" applyNumberFormat="1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7" fontId="5" fillId="3" borderId="9" xfId="1" applyNumberFormat="1" applyFont="1" applyFill="1" applyBorder="1" applyAlignment="1">
      <alignment vertical="center"/>
    </xf>
    <xf numFmtId="177" fontId="5" fillId="3" borderId="10" xfId="1" applyNumberFormat="1" applyFont="1" applyFill="1" applyBorder="1" applyAlignment="1">
      <alignment vertical="center"/>
    </xf>
    <xf numFmtId="177" fontId="5" fillId="3" borderId="12" xfId="1" applyNumberFormat="1" applyFont="1" applyFill="1" applyBorder="1" applyAlignment="1">
      <alignment vertical="center"/>
    </xf>
    <xf numFmtId="41" fontId="4" fillId="2" borderId="11" xfId="1" applyNumberFormat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left" vertical="center" wrapText="1"/>
    </xf>
    <xf numFmtId="180" fontId="4" fillId="0" borderId="9" xfId="1" applyNumberFormat="1" applyFont="1" applyFill="1" applyBorder="1" applyAlignment="1">
      <alignment horizontal="center" vertical="center"/>
    </xf>
    <xf numFmtId="177" fontId="7" fillId="3" borderId="9" xfId="1" applyNumberFormat="1" applyFont="1" applyFill="1" applyBorder="1" applyAlignment="1">
      <alignment vertical="center" wrapText="1"/>
    </xf>
    <xf numFmtId="179" fontId="4" fillId="0" borderId="9" xfId="1" applyNumberFormat="1" applyFont="1" applyFill="1" applyBorder="1" applyAlignment="1">
      <alignment horizontal="center" vertical="center" wrapText="1"/>
    </xf>
    <xf numFmtId="178" fontId="4" fillId="0" borderId="9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179" fontId="7" fillId="0" borderId="9" xfId="1" applyNumberFormat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 wrapText="1"/>
    </xf>
    <xf numFmtId="0" fontId="9" fillId="0" borderId="9" xfId="0" applyFont="1" applyBorder="1"/>
    <xf numFmtId="179" fontId="7" fillId="0" borderId="9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 wrapText="1"/>
    </xf>
    <xf numFmtId="0" fontId="9" fillId="0" borderId="0" xfId="0" applyFont="1"/>
    <xf numFmtId="0" fontId="5" fillId="0" borderId="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176" fontId="5" fillId="2" borderId="10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40" workbookViewId="0">
      <selection activeCell="I9" sqref="I9"/>
    </sheetView>
  </sheetViews>
  <sheetFormatPr defaultRowHeight="13.5"/>
  <cols>
    <col min="1" max="1" width="9.625" customWidth="1"/>
    <col min="2" max="2" width="20.5" customWidth="1"/>
    <col min="3" max="3" width="9.5" bestFit="1" customWidth="1"/>
    <col min="4" max="4" width="5.25" bestFit="1" customWidth="1"/>
    <col min="5" max="5" width="4.5" bestFit="1" customWidth="1"/>
    <col min="6" max="6" width="10.75" bestFit="1" customWidth="1"/>
    <col min="7" max="7" width="40.25" customWidth="1"/>
  </cols>
  <sheetData>
    <row r="1" spans="1:7" s="42" customFormat="1" ht="12" customHeight="1">
      <c r="A1" s="52" t="s">
        <v>82</v>
      </c>
      <c r="B1" s="53"/>
      <c r="C1" s="53"/>
      <c r="D1" s="53"/>
      <c r="E1" s="53"/>
      <c r="F1" s="53"/>
      <c r="G1" s="54"/>
    </row>
    <row r="2" spans="1:7" s="42" customFormat="1" ht="12" customHeight="1">
      <c r="A2" s="55"/>
      <c r="B2" s="56"/>
      <c r="C2" s="56"/>
      <c r="D2" s="56"/>
      <c r="E2" s="56"/>
      <c r="F2" s="56"/>
      <c r="G2" s="57"/>
    </row>
    <row r="3" spans="1:7" s="42" customFormat="1" ht="12" customHeight="1">
      <c r="A3" s="58" t="s">
        <v>81</v>
      </c>
      <c r="B3" s="60" t="s">
        <v>7</v>
      </c>
      <c r="C3" s="23" t="s">
        <v>8</v>
      </c>
      <c r="D3" s="24" t="s">
        <v>9</v>
      </c>
      <c r="E3" s="25" t="s">
        <v>10</v>
      </c>
      <c r="F3" s="60" t="s">
        <v>11</v>
      </c>
      <c r="G3" s="60" t="s">
        <v>12</v>
      </c>
    </row>
    <row r="4" spans="1:7" s="42" customFormat="1" ht="12" customHeight="1">
      <c r="A4" s="59"/>
      <c r="B4" s="59"/>
      <c r="C4" s="61" t="s">
        <v>13</v>
      </c>
      <c r="D4" s="62"/>
      <c r="E4" s="62"/>
      <c r="F4" s="59"/>
      <c r="G4" s="59"/>
    </row>
    <row r="5" spans="1:7" s="42" customFormat="1" ht="12" customHeight="1">
      <c r="A5" s="43" t="s">
        <v>24</v>
      </c>
      <c r="B5" s="4" t="s">
        <v>14</v>
      </c>
      <c r="C5" s="46" t="s">
        <v>19</v>
      </c>
      <c r="D5" s="47"/>
      <c r="E5" s="47"/>
      <c r="F5" s="47"/>
      <c r="G5" s="48"/>
    </row>
    <row r="6" spans="1:7" s="42" customFormat="1" ht="12" customHeight="1">
      <c r="A6" s="44"/>
      <c r="B6" s="1" t="s">
        <v>20</v>
      </c>
      <c r="C6" s="20">
        <v>150</v>
      </c>
      <c r="D6" s="2" t="s">
        <v>23</v>
      </c>
      <c r="E6" s="2">
        <v>6</v>
      </c>
      <c r="F6" s="20">
        <f>C6*E6</f>
        <v>900</v>
      </c>
      <c r="G6" s="19"/>
    </row>
    <row r="7" spans="1:7" s="42" customFormat="1" ht="12" customHeight="1">
      <c r="A7" s="44"/>
      <c r="B7" s="1" t="s">
        <v>21</v>
      </c>
      <c r="C7" s="20">
        <v>50</v>
      </c>
      <c r="D7" s="2" t="s">
        <v>23</v>
      </c>
      <c r="E7" s="2">
        <v>12</v>
      </c>
      <c r="F7" s="20">
        <f t="shared" ref="F7:F8" si="0">C7*E7</f>
        <v>600</v>
      </c>
      <c r="G7" s="19"/>
    </row>
    <row r="8" spans="1:7" s="42" customFormat="1" ht="12" customHeight="1">
      <c r="A8" s="44"/>
      <c r="B8" s="6" t="s">
        <v>22</v>
      </c>
      <c r="C8" s="20">
        <v>50</v>
      </c>
      <c r="D8" s="7" t="s">
        <v>15</v>
      </c>
      <c r="E8" s="7">
        <v>8</v>
      </c>
      <c r="F8" s="20">
        <f t="shared" si="0"/>
        <v>400</v>
      </c>
      <c r="G8" s="19"/>
    </row>
    <row r="9" spans="1:7" s="42" customFormat="1" ht="12" customHeight="1">
      <c r="A9" s="44"/>
      <c r="B9" s="4" t="s">
        <v>16</v>
      </c>
      <c r="C9" s="46" t="s">
        <v>25</v>
      </c>
      <c r="D9" s="47"/>
      <c r="E9" s="47"/>
      <c r="F9" s="47"/>
      <c r="G9" s="48"/>
    </row>
    <row r="10" spans="1:7" s="42" customFormat="1" ht="12" customHeight="1">
      <c r="A10" s="44"/>
      <c r="B10" s="1" t="s">
        <v>74</v>
      </c>
      <c r="C10" s="20">
        <v>150</v>
      </c>
      <c r="D10" s="2" t="s">
        <v>23</v>
      </c>
      <c r="E10" s="2">
        <v>10</v>
      </c>
      <c r="F10" s="20">
        <f>C10*E10</f>
        <v>1500</v>
      </c>
      <c r="G10" s="19"/>
    </row>
    <row r="11" spans="1:7" s="42" customFormat="1" ht="12" customHeight="1">
      <c r="A11" s="44"/>
      <c r="B11" s="8" t="s">
        <v>29</v>
      </c>
      <c r="C11" s="20">
        <v>50</v>
      </c>
      <c r="D11" s="2" t="s">
        <v>23</v>
      </c>
      <c r="E11" s="2">
        <v>4</v>
      </c>
      <c r="F11" s="20">
        <f>C11*E11</f>
        <v>200</v>
      </c>
      <c r="G11" s="19"/>
    </row>
    <row r="12" spans="1:7" s="42" customFormat="1" ht="12" customHeight="1">
      <c r="A12" s="44"/>
      <c r="B12" s="8" t="s">
        <v>5</v>
      </c>
      <c r="C12" s="20">
        <v>90</v>
      </c>
      <c r="D12" s="2" t="s">
        <v>23</v>
      </c>
      <c r="E12" s="2">
        <v>8</v>
      </c>
      <c r="F12" s="20">
        <f>C12*E12</f>
        <v>720</v>
      </c>
      <c r="G12" s="10"/>
    </row>
    <row r="13" spans="1:7" s="42" customFormat="1" ht="12" customHeight="1">
      <c r="A13" s="44"/>
      <c r="B13" s="4" t="s">
        <v>26</v>
      </c>
      <c r="C13" s="46" t="s">
        <v>35</v>
      </c>
      <c r="D13" s="47"/>
      <c r="E13" s="47"/>
      <c r="F13" s="47"/>
      <c r="G13" s="48"/>
    </row>
    <row r="14" spans="1:7" s="42" customFormat="1" ht="12" customHeight="1">
      <c r="A14" s="44"/>
      <c r="B14" s="1" t="s">
        <v>47</v>
      </c>
      <c r="C14" s="20">
        <v>50</v>
      </c>
      <c r="D14" s="2" t="s">
        <v>23</v>
      </c>
      <c r="E14" s="2">
        <v>6</v>
      </c>
      <c r="F14" s="20">
        <f>C14*E14</f>
        <v>300</v>
      </c>
      <c r="G14" s="19"/>
    </row>
    <row r="15" spans="1:7" s="42" customFormat="1" ht="12" customHeight="1">
      <c r="A15" s="44"/>
      <c r="B15" s="1" t="s">
        <v>36</v>
      </c>
      <c r="C15" s="20">
        <v>6900</v>
      </c>
      <c r="D15" s="2"/>
      <c r="E15" s="2"/>
      <c r="F15" s="20">
        <f>C15</f>
        <v>6900</v>
      </c>
      <c r="G15" s="2" t="s">
        <v>46</v>
      </c>
    </row>
    <row r="16" spans="1:7" s="42" customFormat="1" ht="12" customHeight="1">
      <c r="A16" s="44"/>
      <c r="B16" s="1" t="s">
        <v>48</v>
      </c>
      <c r="C16" s="20">
        <v>50</v>
      </c>
      <c r="D16" s="2" t="s">
        <v>23</v>
      </c>
      <c r="E16" s="2">
        <v>16</v>
      </c>
      <c r="F16" s="20">
        <f>C16*E16</f>
        <v>800</v>
      </c>
      <c r="G16" s="35"/>
    </row>
    <row r="17" spans="1:7" s="42" customFormat="1" ht="12" customHeight="1">
      <c r="A17" s="44"/>
      <c r="B17" s="1" t="s">
        <v>38</v>
      </c>
      <c r="C17" s="20">
        <v>100</v>
      </c>
      <c r="D17" s="2" t="s">
        <v>23</v>
      </c>
      <c r="E17" s="2">
        <v>2</v>
      </c>
      <c r="F17" s="20">
        <f>C17*E17</f>
        <v>200</v>
      </c>
      <c r="G17" s="35" t="s">
        <v>39</v>
      </c>
    </row>
    <row r="18" spans="1:7" s="42" customFormat="1" ht="12" customHeight="1">
      <c r="A18" s="44"/>
      <c r="B18" s="1" t="s">
        <v>40</v>
      </c>
      <c r="C18" s="20">
        <v>50</v>
      </c>
      <c r="D18" s="2" t="s">
        <v>23</v>
      </c>
      <c r="E18" s="2">
        <v>4</v>
      </c>
      <c r="F18" s="20">
        <f>C18*E18</f>
        <v>200</v>
      </c>
      <c r="G18" s="35"/>
    </row>
    <row r="19" spans="1:7" s="42" customFormat="1" ht="12" customHeight="1">
      <c r="A19" s="44"/>
      <c r="B19" s="4" t="s">
        <v>34</v>
      </c>
      <c r="C19" s="49" t="s">
        <v>41</v>
      </c>
      <c r="D19" s="50"/>
      <c r="E19" s="50"/>
      <c r="F19" s="50"/>
      <c r="G19" s="51"/>
    </row>
    <row r="20" spans="1:7" s="42" customFormat="1" ht="12" customHeight="1">
      <c r="A20" s="44"/>
      <c r="B20" s="1" t="s">
        <v>6</v>
      </c>
      <c r="C20" s="20">
        <v>200</v>
      </c>
      <c r="D20" s="2" t="s">
        <v>23</v>
      </c>
      <c r="E20" s="2">
        <v>1.5</v>
      </c>
      <c r="F20" s="20">
        <f t="shared" ref="F20:F27" si="1">C20*E20</f>
        <v>300</v>
      </c>
      <c r="G20" s="19" t="s">
        <v>42</v>
      </c>
    </row>
    <row r="21" spans="1:7" s="42" customFormat="1" ht="12" customHeight="1">
      <c r="A21" s="44"/>
      <c r="B21" s="1" t="s">
        <v>44</v>
      </c>
      <c r="C21" s="20">
        <v>50</v>
      </c>
      <c r="D21" s="2" t="s">
        <v>23</v>
      </c>
      <c r="E21" s="2">
        <v>8</v>
      </c>
      <c r="F21" s="20">
        <f t="shared" si="1"/>
        <v>400</v>
      </c>
      <c r="G21" s="36" t="s">
        <v>53</v>
      </c>
    </row>
    <row r="22" spans="1:7" s="42" customFormat="1" ht="12" customHeight="1">
      <c r="A22" s="44"/>
      <c r="B22" s="1" t="s">
        <v>49</v>
      </c>
      <c r="C22" s="20">
        <v>50</v>
      </c>
      <c r="D22" s="2" t="s">
        <v>23</v>
      </c>
      <c r="E22" s="2">
        <v>23</v>
      </c>
      <c r="F22" s="20">
        <f t="shared" si="1"/>
        <v>1150</v>
      </c>
      <c r="G22" s="36"/>
    </row>
    <row r="23" spans="1:7" s="42" customFormat="1" ht="12" customHeight="1">
      <c r="A23" s="44"/>
      <c r="B23" s="1" t="s">
        <v>50</v>
      </c>
      <c r="C23" s="20">
        <v>50</v>
      </c>
      <c r="D23" s="2" t="s">
        <v>23</v>
      </c>
      <c r="E23" s="2">
        <v>11</v>
      </c>
      <c r="F23" s="20">
        <f t="shared" si="1"/>
        <v>550</v>
      </c>
      <c r="G23" s="36"/>
    </row>
    <row r="24" spans="1:7" s="42" customFormat="1" ht="12" customHeight="1">
      <c r="A24" s="44"/>
      <c r="B24" s="1" t="s">
        <v>51</v>
      </c>
      <c r="C24" s="20">
        <v>150</v>
      </c>
      <c r="D24" s="2" t="s">
        <v>23</v>
      </c>
      <c r="E24" s="2">
        <v>3</v>
      </c>
      <c r="F24" s="20">
        <f t="shared" si="1"/>
        <v>450</v>
      </c>
      <c r="G24" s="36"/>
    </row>
    <row r="25" spans="1:7" s="42" customFormat="1" ht="12" customHeight="1">
      <c r="A25" s="44"/>
      <c r="B25" s="1" t="s">
        <v>58</v>
      </c>
      <c r="C25" s="20">
        <v>50</v>
      </c>
      <c r="D25" s="14" t="s">
        <v>23</v>
      </c>
      <c r="E25" s="14">
        <v>8</v>
      </c>
      <c r="F25" s="20">
        <f t="shared" si="1"/>
        <v>400</v>
      </c>
      <c r="G25" s="37" t="s">
        <v>72</v>
      </c>
    </row>
    <row r="26" spans="1:7" s="42" customFormat="1" ht="12" customHeight="1">
      <c r="A26" s="44"/>
      <c r="B26" s="4" t="s">
        <v>54</v>
      </c>
      <c r="C26" s="49" t="s">
        <v>66</v>
      </c>
      <c r="D26" s="50"/>
      <c r="E26" s="50"/>
      <c r="F26" s="50"/>
      <c r="G26" s="51"/>
    </row>
    <row r="27" spans="1:7" s="42" customFormat="1" ht="12" customHeight="1">
      <c r="A27" s="44"/>
      <c r="B27" s="8" t="s">
        <v>56</v>
      </c>
      <c r="C27" s="31">
        <v>50</v>
      </c>
      <c r="D27" s="14" t="s">
        <v>23</v>
      </c>
      <c r="E27" s="14">
        <v>8</v>
      </c>
      <c r="F27" s="20">
        <f t="shared" si="1"/>
        <v>400</v>
      </c>
      <c r="G27" s="33"/>
    </row>
    <row r="28" spans="1:7" s="42" customFormat="1" ht="12" customHeight="1">
      <c r="A28" s="44"/>
      <c r="B28" s="8" t="s">
        <v>55</v>
      </c>
      <c r="C28" s="31">
        <v>2450</v>
      </c>
      <c r="D28" s="14"/>
      <c r="E28" s="14"/>
      <c r="F28" s="31">
        <v>2450</v>
      </c>
      <c r="G28" s="2" t="s">
        <v>73</v>
      </c>
    </row>
    <row r="29" spans="1:7" s="42" customFormat="1" ht="12" customHeight="1">
      <c r="A29" s="44"/>
      <c r="B29" s="8" t="s">
        <v>57</v>
      </c>
      <c r="C29" s="31">
        <v>50</v>
      </c>
      <c r="D29" s="14" t="s">
        <v>23</v>
      </c>
      <c r="E29" s="14">
        <v>4</v>
      </c>
      <c r="F29" s="20">
        <f t="shared" ref="F29:F33" si="2">C29*E29</f>
        <v>200</v>
      </c>
      <c r="G29" s="37"/>
    </row>
    <row r="30" spans="1:7" s="42" customFormat="1" ht="12" customHeight="1">
      <c r="A30" s="44"/>
      <c r="B30" s="1" t="s">
        <v>59</v>
      </c>
      <c r="C30" s="20">
        <v>50</v>
      </c>
      <c r="D30" s="2" t="s">
        <v>23</v>
      </c>
      <c r="E30" s="2">
        <v>8</v>
      </c>
      <c r="F30" s="20">
        <f t="shared" si="2"/>
        <v>400</v>
      </c>
      <c r="G30" s="36"/>
    </row>
    <row r="31" spans="1:7" s="42" customFormat="1" ht="12" customHeight="1">
      <c r="A31" s="44"/>
      <c r="B31" s="8" t="s">
        <v>60</v>
      </c>
      <c r="C31" s="31">
        <v>50</v>
      </c>
      <c r="D31" s="2" t="s">
        <v>23</v>
      </c>
      <c r="E31" s="14">
        <v>6</v>
      </c>
      <c r="F31" s="20">
        <f t="shared" si="2"/>
        <v>300</v>
      </c>
      <c r="G31" s="37"/>
    </row>
    <row r="32" spans="1:7" s="42" customFormat="1" ht="12" customHeight="1">
      <c r="A32" s="44"/>
      <c r="B32" s="8" t="s">
        <v>63</v>
      </c>
      <c r="C32" s="31">
        <v>250</v>
      </c>
      <c r="D32" s="14" t="s">
        <v>64</v>
      </c>
      <c r="E32" s="14">
        <v>8</v>
      </c>
      <c r="F32" s="31">
        <f t="shared" si="2"/>
        <v>2000</v>
      </c>
      <c r="G32" s="37"/>
    </row>
    <row r="33" spans="1:7" s="42" customFormat="1" ht="12" customHeight="1">
      <c r="A33" s="44"/>
      <c r="B33" s="8" t="s">
        <v>76</v>
      </c>
      <c r="C33" s="31">
        <v>400</v>
      </c>
      <c r="D33" s="14" t="s">
        <v>67</v>
      </c>
      <c r="E33" s="34">
        <v>1.5</v>
      </c>
      <c r="F33" s="31">
        <f t="shared" si="2"/>
        <v>600</v>
      </c>
      <c r="G33" s="37" t="s">
        <v>68</v>
      </c>
    </row>
    <row r="34" spans="1:7" s="42" customFormat="1" ht="12" customHeight="1">
      <c r="A34" s="44"/>
      <c r="B34" s="8" t="s">
        <v>77</v>
      </c>
      <c r="C34" s="31">
        <v>280</v>
      </c>
      <c r="D34" s="14"/>
      <c r="E34" s="14"/>
      <c r="F34" s="31">
        <f>C34</f>
        <v>280</v>
      </c>
      <c r="G34" s="37"/>
    </row>
    <row r="35" spans="1:7" s="42" customFormat="1" ht="12" customHeight="1">
      <c r="A35" s="44"/>
      <c r="B35" s="8" t="s">
        <v>75</v>
      </c>
      <c r="C35" s="31">
        <v>1000</v>
      </c>
      <c r="D35" s="14"/>
      <c r="E35" s="14"/>
      <c r="F35" s="31">
        <v>1000</v>
      </c>
      <c r="G35" s="37" t="s">
        <v>65</v>
      </c>
    </row>
    <row r="36" spans="1:7" s="42" customFormat="1" ht="12" customHeight="1">
      <c r="A36" s="45"/>
      <c r="B36" s="49" t="s">
        <v>31</v>
      </c>
      <c r="C36" s="50"/>
      <c r="D36" s="50"/>
      <c r="E36" s="50"/>
      <c r="F36" s="29">
        <f>SUM(F1:F35)</f>
        <v>23600</v>
      </c>
      <c r="G36" s="30"/>
    </row>
    <row r="37" spans="1:7" s="42" customFormat="1" ht="12" customHeight="1">
      <c r="A37" s="43" t="s">
        <v>27</v>
      </c>
      <c r="B37" s="4" t="s">
        <v>14</v>
      </c>
      <c r="C37" s="46" t="s">
        <v>19</v>
      </c>
      <c r="D37" s="47"/>
      <c r="E37" s="47"/>
      <c r="F37" s="47"/>
      <c r="G37" s="48"/>
    </row>
    <row r="38" spans="1:7" s="42" customFormat="1" ht="12" customHeight="1">
      <c r="A38" s="44"/>
      <c r="B38" s="1" t="s">
        <v>0</v>
      </c>
      <c r="C38" s="21">
        <v>27.6</v>
      </c>
      <c r="D38" s="1"/>
      <c r="E38" s="1"/>
      <c r="F38" s="21">
        <f>C38</f>
        <v>27.6</v>
      </c>
      <c r="G38" s="38" t="s">
        <v>1</v>
      </c>
    </row>
    <row r="39" spans="1:7" s="42" customFormat="1" ht="12" customHeight="1">
      <c r="A39" s="44"/>
      <c r="B39" s="1" t="s">
        <v>80</v>
      </c>
      <c r="C39" s="20">
        <v>27</v>
      </c>
      <c r="D39" s="1"/>
      <c r="E39" s="1"/>
      <c r="F39" s="20">
        <f t="shared" ref="F39:F40" si="3">C39</f>
        <v>27</v>
      </c>
      <c r="G39" s="38" t="s">
        <v>1</v>
      </c>
    </row>
    <row r="40" spans="1:7" s="42" customFormat="1" ht="12" customHeight="1">
      <c r="A40" s="44"/>
      <c r="B40" s="1" t="s">
        <v>2</v>
      </c>
      <c r="C40" s="20">
        <v>93</v>
      </c>
      <c r="D40" s="1"/>
      <c r="E40" s="1"/>
      <c r="F40" s="20">
        <f t="shared" si="3"/>
        <v>93</v>
      </c>
      <c r="G40" s="38" t="s">
        <v>1</v>
      </c>
    </row>
    <row r="41" spans="1:7" s="42" customFormat="1" ht="12" customHeight="1">
      <c r="A41" s="44"/>
      <c r="B41" s="1" t="s">
        <v>3</v>
      </c>
      <c r="C41" s="20">
        <v>87</v>
      </c>
      <c r="D41" s="1"/>
      <c r="E41" s="1"/>
      <c r="F41" s="20">
        <f>C41</f>
        <v>87</v>
      </c>
      <c r="G41" s="38" t="s">
        <v>1</v>
      </c>
    </row>
    <row r="42" spans="1:7" s="42" customFormat="1" ht="12" customHeight="1">
      <c r="A42" s="44"/>
      <c r="B42" s="11" t="s">
        <v>28</v>
      </c>
      <c r="C42" s="20">
        <v>20</v>
      </c>
      <c r="D42" s="39"/>
      <c r="E42" s="39"/>
      <c r="F42" s="20">
        <f>C42</f>
        <v>20</v>
      </c>
      <c r="G42" s="38"/>
    </row>
    <row r="43" spans="1:7" s="42" customFormat="1" ht="12" customHeight="1">
      <c r="A43" s="44"/>
      <c r="B43" s="4" t="s">
        <v>16</v>
      </c>
      <c r="C43" s="46" t="s">
        <v>25</v>
      </c>
      <c r="D43" s="47"/>
      <c r="E43" s="47"/>
      <c r="F43" s="47"/>
      <c r="G43" s="48"/>
    </row>
    <row r="44" spans="1:7" s="42" customFormat="1" ht="12" customHeight="1">
      <c r="A44" s="44"/>
      <c r="B44" s="1" t="s">
        <v>4</v>
      </c>
      <c r="C44" s="12">
        <v>242.4</v>
      </c>
      <c r="D44" s="13"/>
      <c r="E44" s="13"/>
      <c r="F44" s="20">
        <f>C44</f>
        <v>242.4</v>
      </c>
      <c r="G44" s="3"/>
    </row>
    <row r="45" spans="1:7" s="42" customFormat="1" ht="12" customHeight="1">
      <c r="A45" s="44"/>
      <c r="B45" s="1" t="s">
        <v>30</v>
      </c>
      <c r="C45" s="14">
        <v>160</v>
      </c>
      <c r="D45" s="15"/>
      <c r="E45" s="15"/>
      <c r="F45" s="20">
        <f>C45</f>
        <v>160</v>
      </c>
      <c r="G45" s="9"/>
    </row>
    <row r="46" spans="1:7" s="42" customFormat="1" ht="12" customHeight="1">
      <c r="A46" s="44"/>
      <c r="B46" s="4" t="s">
        <v>26</v>
      </c>
      <c r="C46" s="46" t="s">
        <v>17</v>
      </c>
      <c r="D46" s="47"/>
      <c r="E46" s="47"/>
      <c r="F46" s="47"/>
      <c r="G46" s="48"/>
    </row>
    <row r="47" spans="1:7" s="42" customFormat="1" ht="12" customHeight="1">
      <c r="A47" s="44"/>
      <c r="B47" s="1" t="s">
        <v>37</v>
      </c>
      <c r="C47" s="14">
        <v>200</v>
      </c>
      <c r="D47" s="14"/>
      <c r="E47" s="14"/>
      <c r="F47" s="14">
        <f>C47</f>
        <v>200</v>
      </c>
      <c r="G47" s="14"/>
    </row>
    <row r="48" spans="1:7" s="42" customFormat="1" ht="12" customHeight="1">
      <c r="A48" s="44"/>
      <c r="B48" s="4" t="s">
        <v>34</v>
      </c>
      <c r="C48" s="49" t="s">
        <v>41</v>
      </c>
      <c r="D48" s="50"/>
      <c r="E48" s="50"/>
      <c r="F48" s="50"/>
      <c r="G48" s="51"/>
    </row>
    <row r="49" spans="1:7" s="42" customFormat="1" ht="12" customHeight="1">
      <c r="A49" s="44"/>
      <c r="B49" s="1" t="s">
        <v>43</v>
      </c>
      <c r="C49" s="14">
        <f>1287+995.5</f>
        <v>2282.5</v>
      </c>
      <c r="D49" s="14"/>
      <c r="E49" s="14"/>
      <c r="F49" s="14">
        <f>C49</f>
        <v>2282.5</v>
      </c>
      <c r="G49" s="40" t="s">
        <v>52</v>
      </c>
    </row>
    <row r="50" spans="1:7" s="42" customFormat="1" ht="12" customHeight="1">
      <c r="A50" s="44"/>
      <c r="B50" s="4" t="s">
        <v>54</v>
      </c>
      <c r="C50" s="49" t="s">
        <v>66</v>
      </c>
      <c r="D50" s="50"/>
      <c r="E50" s="50"/>
      <c r="F50" s="50"/>
      <c r="G50" s="51"/>
    </row>
    <row r="51" spans="1:7" s="42" customFormat="1" ht="12" customHeight="1">
      <c r="A51" s="44"/>
      <c r="B51" s="8" t="s">
        <v>70</v>
      </c>
      <c r="C51" s="31">
        <v>4800</v>
      </c>
      <c r="D51" s="14"/>
      <c r="E51" s="14"/>
      <c r="F51" s="31">
        <f>C51</f>
        <v>4800</v>
      </c>
      <c r="G51" s="35" t="s">
        <v>71</v>
      </c>
    </row>
    <row r="52" spans="1:7" s="42" customFormat="1" ht="12" customHeight="1">
      <c r="A52" s="44"/>
      <c r="B52" s="8" t="s">
        <v>78</v>
      </c>
      <c r="C52" s="31">
        <v>145</v>
      </c>
      <c r="D52" s="14"/>
      <c r="E52" s="14"/>
      <c r="F52" s="31">
        <f>C52</f>
        <v>145</v>
      </c>
      <c r="G52" s="35"/>
    </row>
    <row r="53" spans="1:7" s="42" customFormat="1" ht="12" customHeight="1">
      <c r="A53" s="44"/>
      <c r="B53" s="1" t="s">
        <v>79</v>
      </c>
      <c r="C53" s="14">
        <v>220</v>
      </c>
      <c r="D53" s="14"/>
      <c r="E53" s="14"/>
      <c r="F53" s="14">
        <f>C53</f>
        <v>220</v>
      </c>
      <c r="G53" s="40"/>
    </row>
    <row r="54" spans="1:7" s="42" customFormat="1" ht="12" customHeight="1">
      <c r="A54" s="45"/>
      <c r="B54" s="46" t="s">
        <v>31</v>
      </c>
      <c r="C54" s="47"/>
      <c r="D54" s="47"/>
      <c r="E54" s="47"/>
      <c r="F54" s="16">
        <f>SUM(F38:F53)</f>
        <v>8304.5</v>
      </c>
      <c r="G54" s="17"/>
    </row>
    <row r="55" spans="1:7" s="42" customFormat="1" ht="12" customHeight="1">
      <c r="A55" s="63" t="s">
        <v>32</v>
      </c>
      <c r="B55" s="5" t="s">
        <v>18</v>
      </c>
      <c r="C55" s="18"/>
      <c r="D55" s="18"/>
      <c r="E55" s="18"/>
      <c r="F55" s="22">
        <f>(F36+F54)*0.08</f>
        <v>2552.36</v>
      </c>
      <c r="G55" s="41" t="s">
        <v>61</v>
      </c>
    </row>
    <row r="56" spans="1:7" s="42" customFormat="1" ht="12" customHeight="1">
      <c r="A56" s="64"/>
      <c r="B56" s="5" t="s">
        <v>33</v>
      </c>
      <c r="C56" s="18"/>
      <c r="D56" s="18"/>
      <c r="E56" s="18"/>
      <c r="F56" s="22">
        <f>(F36+F54)*0.04</f>
        <v>1276.18</v>
      </c>
      <c r="G56" s="41" t="s">
        <v>62</v>
      </c>
    </row>
    <row r="57" spans="1:7" s="42" customFormat="1" ht="12" customHeight="1">
      <c r="A57" s="65"/>
      <c r="B57" s="46" t="s">
        <v>31</v>
      </c>
      <c r="C57" s="47"/>
      <c r="D57" s="47"/>
      <c r="E57" s="47"/>
      <c r="F57" s="16">
        <f>F55+F56</f>
        <v>3828.54</v>
      </c>
      <c r="G57" s="17"/>
    </row>
    <row r="58" spans="1:7" s="42" customFormat="1" ht="90.4" customHeight="1">
      <c r="A58" s="26" t="s">
        <v>45</v>
      </c>
      <c r="B58" s="27"/>
      <c r="C58" s="28"/>
      <c r="D58" s="28"/>
      <c r="E58" s="28"/>
      <c r="F58" s="28">
        <f>F36+F54+F57</f>
        <v>35733.040000000001</v>
      </c>
      <c r="G58" s="32" t="s">
        <v>69</v>
      </c>
    </row>
  </sheetData>
  <mergeCells count="22">
    <mergeCell ref="A55:A57"/>
    <mergeCell ref="B57:E57"/>
    <mergeCell ref="A37:A54"/>
    <mergeCell ref="C37:G37"/>
    <mergeCell ref="C43:G43"/>
    <mergeCell ref="C46:G46"/>
    <mergeCell ref="C48:G48"/>
    <mergeCell ref="B54:E54"/>
    <mergeCell ref="C50:G50"/>
    <mergeCell ref="A1:G2"/>
    <mergeCell ref="A3:A4"/>
    <mergeCell ref="B3:B4"/>
    <mergeCell ref="F3:F4"/>
    <mergeCell ref="G3:G4"/>
    <mergeCell ref="C4:E4"/>
    <mergeCell ref="A5:A36"/>
    <mergeCell ref="C5:G5"/>
    <mergeCell ref="C9:G9"/>
    <mergeCell ref="C13:G13"/>
    <mergeCell ref="C19:G19"/>
    <mergeCell ref="B36:E36"/>
    <mergeCell ref="C26:G26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支出方案19.1.9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2019-01-16T02:05:24Z</dcterms:modified>
</cp:coreProperties>
</file>